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externalReferences>
    <externalReference r:id="rId3"/>
  </externalReference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7" i="1" s="1"/>
  <c r="G65" i="1" s="1"/>
  <c r="F33" i="1"/>
  <c r="F32" i="1"/>
  <c r="F12" i="1"/>
  <c r="F11" i="1"/>
  <c r="F10" i="1"/>
  <c r="F9" i="1"/>
  <c r="E33" i="1"/>
  <c r="E32" i="1"/>
  <c r="E12" i="1"/>
  <c r="E11" i="1"/>
  <c r="E10" i="1"/>
  <c r="E9" i="1"/>
  <c r="B33" i="1"/>
  <c r="D33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6" i="1"/>
  <c r="C31" i="1"/>
  <c r="C37" i="1" s="1"/>
  <c r="C65" i="1" s="1"/>
  <c r="B11" i="1"/>
  <c r="B37" i="1" s="1"/>
  <c r="B65" i="1" s="1"/>
  <c r="B32" i="1"/>
  <c r="B12" i="1"/>
  <c r="B10" i="1"/>
  <c r="B9" i="1"/>
  <c r="F37" i="1" l="1"/>
  <c r="F65" i="1" s="1"/>
  <c r="E37" i="1"/>
  <c r="E65" i="1" s="1"/>
  <c r="D37" i="1"/>
  <c r="D65" i="1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<sst xmlns="http://schemas.openxmlformats.org/spreadsheetml/2006/main" count="72" uniqueCount="72">
  <si>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</si>
  <si>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</si>
  <si>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</si>
  <si>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</si>
  <si>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</si>
  <si>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</si>
  <si>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</si>
  <si>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</si>
  <si>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</si>
  <si>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</si>
  <si>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</si>
  <si>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</si>
  <si>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</si>
  <si>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</si>
  <si>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</si>
  <si>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</si>
  <si>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</si>
  <si>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</si>
  <si>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</si>
  <si>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</si>
  <si>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</si>
  <si>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</si>
  <si>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</si>
  <si>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</si>
  <si>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</si>
  <si>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</si>
  <si>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</si>
  <si>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</si>
  <si>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</si>
  <si>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</si>
  <si>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</si>
  <si>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</si>
  <si>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</si>
  <si>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</si>
  <si>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</si>
  <si>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</si>
  <si>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</si>
  <si>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</si>
  <si>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</si>
  <si>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</si>
  <si>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</si>
  <si>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</si>
  <si>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</si>
  <si>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</si>
  <si>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</si>
  <si>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</si>
  <si>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</si>
  <si>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</si>
  <si>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</si>
  <si>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</si>
  <si>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</si>
  <si>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</si>
  <si>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</si>
  <si>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</si>
  <si>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</si>
  <si>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</si>
  <si>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</si>
  <si>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</si>
  <si>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</si>
  <si>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</si>
  <si>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</si>
  <si>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</si>
  <si>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</si>
  <si>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</si>
  <si>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</si>
  <si>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</si>
  <si>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</si>
  <si>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</si>
  <si>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</si>
  <si>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</si>
  <si>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</si>
  <si>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JUNTA MUNICIPAL DE AGUA POTABLE Y ALCANTARILLADO DE CORTAZAR, GTO.
Estado Analítico de Ingresos Detallado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</si>
</sst>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6" fillId="4" borderId="7" xfId="2" applyNumberFormat="1" applyFont="1" applyFill="1" applyBorder="1" applyAlignment="1" applyProtection="1">
      <alignment horizontal="right" vertical="top"/>
      <protection locked="0"/>
    </xf>
    <xf numFmtId="164" fontId="6" fillId="5" borderId="7" xfId="2" applyNumberFormat="1" applyFont="1" applyFill="1" applyBorder="1" applyAlignment="1" applyProtection="1">
      <alignment horizontal="right" vertical="top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1-1-4,F,#4]" advise="1">
        <values>
          <value>
            <val>49083309</val>
          </value>
        </values>
      </ddeItem>
      <ddeItem name="@CTA[8-1-1-5,F,#4]" advise="1">
        <values>
          <value>
            <val>51043</val>
          </value>
        </values>
      </ddeItem>
      <ddeItem name="@CTA[8-1-1-6,F,#4]">
        <values>
          <value>
            <val>970000</val>
          </value>
        </values>
      </ddeItem>
      <ddeItem name="@CTA[8-1-1-7,F,#4]">
        <values>
          <value>
            <val>30000</val>
          </value>
        </values>
      </ddeItem>
      <ddeItem name="@CTA[8-1-1-8,F,#4]">
        <values>
          <value>
            <val>2316000</val>
          </value>
        </values>
      </ddeItem>
      <ddeItem name="@CTA[8-1-3-9,F,#4]" advise="1">
        <values>
          <value>
            <val>7716469.6500000004</val>
          </value>
        </values>
      </ddeItem>
      <ddeItem name="@CTA[8-1-4-4,K,#4]" advise="1">
        <values>
          <value>
            <val>28983838.440000013</val>
          </value>
        </values>
      </ddeItem>
      <ddeItem name="@CTA[8-1-4-5,K,#4]" advise="1">
        <values>
          <value>
            <val>242066.56000000006</val>
          </value>
        </values>
      </ddeItem>
      <ddeItem name="@CTA[8-1-4-6,K,#4]" advise="1">
        <values>
          <value>
            <val>592653.7699999999</val>
          </value>
        </values>
      </ddeItem>
      <ddeItem name="@CTA[8-1-4-7,K,#4]" advise="1">
        <values>
          <value>
            <val>66586.03</val>
          </value>
        </values>
      </ddeItem>
      <ddeItem name="@CTA[8-1-4-8,K,#4]" advise="1">
        <values>
          <value>
            <val>805847</val>
          </value>
        </values>
      </ddeItem>
      <ddeItem name="@CTA[8-1-5-4,F,#4]" advise="1">
        <values>
          <value>
            <val>28977537.440000005</val>
          </value>
        </values>
      </ddeItem>
      <ddeItem name="@CTA[8-1-5-5,F,#4]" advise="1">
        <values>
          <value>
            <val>241636.56000000008</val>
          </value>
        </values>
      </ddeItem>
      <ddeItem name="@CTA[8-1-5-6,F,#4]" advise="1">
        <values>
          <value>
            <val>592653.77</val>
          </value>
        </values>
      </ddeItem>
      <ddeItem name="@CTA[8-1-5-7,F,#4]" advise="1">
        <values>
          <value>
            <val>66586.030000000013</val>
          </value>
        </values>
      </ddeItem>
      <ddeItem name="@CTA[8-1-5-8,F,#4]" advise="1">
        <values>
          <value>
            <val>805847.00000000023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3" t="s">
        <v>71</v>
      </c>
      <c r="B1" s="24"/>
      <c r="C1" s="24"/>
      <c r="D1" s="24"/>
      <c r="E1" s="24"/>
      <c r="F1" s="24"/>
      <c r="G1" s="25"/>
    </row>
    <row r="2" spans="1:7" x14ac:dyDescent="0.2">
      <c r="A2" s="2"/>
      <c r="B2" s="26" t="s">
        <v>0</v>
      </c>
      <c r="C2" s="26"/>
      <c r="D2" s="26"/>
      <c r="E2" s="26"/>
      <c r="F2" s="26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36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27">
        <f>[1]!'@CTA[8-1-1-4,F,#4]'</f>
        <v>49083309</v>
      </c>
      <c r="C9" s="10">
        <v>-4.6566128730773926E-10</v>
      </c>
      <c r="D9" s="10">
        <f t="shared" si="0"/>
        <v>49083309</v>
      </c>
      <c r="E9" s="27">
        <f>[1]!'@CTA[8-1-4-4,K,#4]'</f>
        <v>28983838.440000013</v>
      </c>
      <c r="F9" s="27">
        <f>[1]!'@CTA[8-1-5-4,F,#4]'</f>
        <v>28977537.440000005</v>
      </c>
      <c r="G9" s="10">
        <f t="shared" si="1"/>
        <v>-20105771.559999995</v>
      </c>
    </row>
    <row r="10" spans="1:7" x14ac:dyDescent="0.2">
      <c r="A10" s="11" t="s">
        <v>13</v>
      </c>
      <c r="B10" s="28">
        <f>[1]!'@CTA[8-1-1-5,F,#4]'</f>
        <v>51043</v>
      </c>
      <c r="C10" s="10">
        <v>-1.4551915228366852E-11</v>
      </c>
      <c r="D10" s="10">
        <f t="shared" si="0"/>
        <v>51042.999999999985</v>
      </c>
      <c r="E10" s="28">
        <f>[1]!'@CTA[8-1-4-5,K,#4]'</f>
        <v>242066.56000000006</v>
      </c>
      <c r="F10" s="28">
        <f>[1]!'@CTA[8-1-5-5,F,#4]'</f>
        <v>241636.56000000008</v>
      </c>
      <c r="G10" s="10">
        <f t="shared" si="1"/>
        <v>190593.56000000008</v>
      </c>
    </row>
    <row r="11" spans="1:7" x14ac:dyDescent="0.2">
      <c r="A11" s="11" t="s">
        <v>14</v>
      </c>
      <c r="B11" s="27">
        <f>[1]!'@CTA[8-1-1-6,F,#4]'</f>
        <v>970000</v>
      </c>
      <c r="C11" s="10">
        <v>0</v>
      </c>
      <c r="D11" s="10">
        <f t="shared" si="0"/>
        <v>970000</v>
      </c>
      <c r="E11" s="27">
        <f>[1]!'@CTA[8-1-4-6,K,#4]'</f>
        <v>592653.7699999999</v>
      </c>
      <c r="F11" s="27">
        <f>[1]!'@CTA[8-1-5-6,F,#4]'</f>
        <v>592653.77</v>
      </c>
      <c r="G11" s="10">
        <f t="shared" si="1"/>
        <v>-377346.23</v>
      </c>
    </row>
    <row r="12" spans="1:7" x14ac:dyDescent="0.2">
      <c r="A12" s="11" t="s">
        <v>15</v>
      </c>
      <c r="B12" s="28">
        <f>[1]!'@CTA[8-1-1-7,F,#4]'</f>
        <v>30000</v>
      </c>
      <c r="C12" s="10">
        <v>0</v>
      </c>
      <c r="D12" s="10">
        <f t="shared" si="0"/>
        <v>30000</v>
      </c>
      <c r="E12" s="28">
        <f>[1]!'@CTA[8-1-4-7,K,#4]'</f>
        <v>66586.03</v>
      </c>
      <c r="F12" s="28">
        <f>[1]!'@CTA[8-1-5-7,F,#4]'</f>
        <v>66586.030000000013</v>
      </c>
      <c r="G12" s="10">
        <f t="shared" si="1"/>
        <v>36586.030000000013</v>
      </c>
    </row>
    <row r="13" spans="1:7" x14ac:dyDescent="0.2">
      <c r="A13" s="11" t="s">
        <v>16</v>
      </c>
      <c r="B13" s="10">
        <v>0</v>
      </c>
      <c r="C13" s="10">
        <v>0</v>
      </c>
      <c r="D13" s="10">
        <f t="shared" si="0"/>
        <v>0</v>
      </c>
      <c r="E13" s="10">
        <v>0</v>
      </c>
      <c r="F13" s="10">
        <v>0</v>
      </c>
      <c r="G13" s="10">
        <f t="shared" si="1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si="1"/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1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1"/>
        <v>0</v>
      </c>
    </row>
    <row r="17" spans="1:7" x14ac:dyDescent="0.2">
      <c r="A17" s="12" t="s">
        <v>20</v>
      </c>
      <c r="B17" s="10">
        <v>0</v>
      </c>
      <c r="C17" s="10">
        <v>0</v>
      </c>
      <c r="D17" s="10">
        <f t="shared" si="0"/>
        <v>0</v>
      </c>
      <c r="E17" s="10">
        <v>0</v>
      </c>
      <c r="F17" s="10">
        <v>0</v>
      </c>
      <c r="G17" s="10">
        <f t="shared" si="1"/>
        <v>0</v>
      </c>
    </row>
    <row r="18" spans="1:7" x14ac:dyDescent="0.2">
      <c r="A18" s="12" t="s">
        <v>21</v>
      </c>
      <c r="B18" s="10">
        <v>0</v>
      </c>
      <c r="C18" s="10">
        <v>0</v>
      </c>
      <c r="D18" s="10">
        <f t="shared" si="0"/>
        <v>0</v>
      </c>
      <c r="E18" s="10">
        <v>0</v>
      </c>
      <c r="F18" s="10">
        <v>0</v>
      </c>
      <c r="G18" s="10">
        <f t="shared" si="1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1"/>
        <v>0</v>
      </c>
    </row>
    <row r="20" spans="1:7" x14ac:dyDescent="0.2">
      <c r="A20" s="12" t="s">
        <v>23</v>
      </c>
      <c r="B20" s="10">
        <v>0</v>
      </c>
      <c r="C20" s="10">
        <v>0</v>
      </c>
      <c r="D20" s="10">
        <f t="shared" si="0"/>
        <v>0</v>
      </c>
      <c r="E20" s="10">
        <v>0</v>
      </c>
      <c r="F20" s="10">
        <v>0</v>
      </c>
      <c r="G20" s="10">
        <f t="shared" si="1"/>
        <v>0</v>
      </c>
    </row>
    <row r="21" spans="1:7" x14ac:dyDescent="0.2">
      <c r="A21" s="12" t="s">
        <v>24</v>
      </c>
      <c r="B21" s="10">
        <v>0</v>
      </c>
      <c r="C21" s="10">
        <v>0</v>
      </c>
      <c r="D21" s="10">
        <f t="shared" si="0"/>
        <v>0</v>
      </c>
      <c r="E21" s="10">
        <v>0</v>
      </c>
      <c r="F21" s="10">
        <v>0</v>
      </c>
      <c r="G21" s="10">
        <f t="shared" si="1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f t="shared" si="0"/>
        <v>0</v>
      </c>
      <c r="E22" s="10">
        <v>0</v>
      </c>
      <c r="F22" s="10">
        <v>0</v>
      </c>
      <c r="G22" s="10">
        <f t="shared" si="1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f t="shared" si="0"/>
        <v>0</v>
      </c>
      <c r="E23" s="10">
        <v>0</v>
      </c>
      <c r="F23" s="10">
        <v>0</v>
      </c>
      <c r="G23" s="10">
        <f t="shared" si="1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f t="shared" si="0"/>
        <v>0</v>
      </c>
      <c r="E24" s="10">
        <v>0</v>
      </c>
      <c r="F24" s="10">
        <v>0</v>
      </c>
      <c r="G24" s="10">
        <f t="shared" si="1"/>
        <v>0</v>
      </c>
    </row>
    <row r="25" spans="1:7" x14ac:dyDescent="0.2">
      <c r="A25" s="11" t="s">
        <v>28</v>
      </c>
      <c r="B25" s="10">
        <v>0</v>
      </c>
      <c r="C25" s="10">
        <v>0</v>
      </c>
      <c r="D25" s="10">
        <f t="shared" si="0"/>
        <v>0</v>
      </c>
      <c r="E25" s="10">
        <v>0</v>
      </c>
      <c r="F25" s="10">
        <v>0</v>
      </c>
      <c r="G25" s="10">
        <f t="shared" si="1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si="1"/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f t="shared" si="0"/>
        <v>0</v>
      </c>
      <c r="E27" s="10">
        <v>0</v>
      </c>
      <c r="F27" s="10">
        <v>0</v>
      </c>
      <c r="G27" s="10">
        <f t="shared" si="1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1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1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f t="shared" si="0"/>
        <v>0</v>
      </c>
      <c r="E30" s="10">
        <v>0</v>
      </c>
      <c r="F30" s="10">
        <v>0</v>
      </c>
      <c r="G30" s="10">
        <f t="shared" si="1"/>
        <v>0</v>
      </c>
    </row>
    <row r="31" spans="1:7" x14ac:dyDescent="0.2">
      <c r="A31" s="11" t="s">
        <v>34</v>
      </c>
      <c r="B31" s="10">
        <v>0</v>
      </c>
      <c r="C31" s="28">
        <f>[1]!'@CTA[8-1-3-9,F,#4]'</f>
        <v>7716469.6500000004</v>
      </c>
      <c r="D31" s="10">
        <f t="shared" si="0"/>
        <v>7716469.6500000004</v>
      </c>
      <c r="E31" s="10">
        <v>0</v>
      </c>
      <c r="F31" s="10">
        <v>0</v>
      </c>
      <c r="G31" s="10">
        <f t="shared" si="1"/>
        <v>0</v>
      </c>
    </row>
    <row r="32" spans="1:7" x14ac:dyDescent="0.2">
      <c r="A32" s="11" t="s">
        <v>35</v>
      </c>
      <c r="B32" s="27">
        <f>[1]!'@CTA[8-1-1-8,F,#4]'</f>
        <v>2316000</v>
      </c>
      <c r="C32" s="10">
        <v>0</v>
      </c>
      <c r="D32" s="10">
        <f t="shared" si="0"/>
        <v>2316000</v>
      </c>
      <c r="E32" s="27">
        <f>[1]!'@CTA[8-1-4-8,K,#4]'</f>
        <v>805847</v>
      </c>
      <c r="F32" s="27">
        <f>[1]!'@CTA[8-1-5-8,F,#4]'</f>
        <v>805847.00000000023</v>
      </c>
      <c r="G32" s="10">
        <f t="shared" si="1"/>
        <v>-1510152.9999999998</v>
      </c>
    </row>
    <row r="33" spans="1:7" x14ac:dyDescent="0.2">
      <c r="A33" s="12" t="s">
        <v>36</v>
      </c>
      <c r="B33" s="27">
        <f>[1]!'@CTA[8-1-1-8,F,#4]'</f>
        <v>2316000</v>
      </c>
      <c r="C33" s="10">
        <v>0</v>
      </c>
      <c r="D33" s="10">
        <f t="shared" si="0"/>
        <v>2316000</v>
      </c>
      <c r="E33" s="27">
        <f>[1]!'@CTA[8-1-4-8,K,#4]'</f>
        <v>805847</v>
      </c>
      <c r="F33" s="27">
        <f>[1]!'@CTA[8-1-5-8,F,#4]'</f>
        <v>805847.00000000023</v>
      </c>
      <c r="G33" s="10">
        <f t="shared" si="1"/>
        <v>-1510152.9999999998</v>
      </c>
    </row>
    <row r="34" spans="1:7" x14ac:dyDescent="0.2">
      <c r="A34" s="11" t="s">
        <v>37</v>
      </c>
      <c r="B34" s="10">
        <v>0</v>
      </c>
      <c r="C34" s="10">
        <v>0</v>
      </c>
      <c r="D34" s="10">
        <f t="shared" si="0"/>
        <v>0</v>
      </c>
      <c r="E34" s="10">
        <v>0</v>
      </c>
      <c r="F34" s="10">
        <v>0</v>
      </c>
      <c r="G34" s="10">
        <f t="shared" si="1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si="1"/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f t="shared" si="0"/>
        <v>0</v>
      </c>
      <c r="E36" s="10">
        <v>0</v>
      </c>
      <c r="F36" s="10">
        <v>0</v>
      </c>
      <c r="G36" s="10">
        <f t="shared" si="1"/>
        <v>0</v>
      </c>
    </row>
    <row r="37" spans="1:7" x14ac:dyDescent="0.2">
      <c r="A37" s="9" t="s">
        <v>40</v>
      </c>
      <c r="B37" s="13">
        <f>B6+B7+B8+B9+B10+B11+B12+B13+B25+B31+B32+B34</f>
        <v>52450352</v>
      </c>
      <c r="C37" s="13">
        <f t="shared" ref="C37:G37" si="2">C6+C7+C8+C9+C10+C11+C12+C13+C25+C31+C32+C34</f>
        <v>7716469.6499999994</v>
      </c>
      <c r="D37" s="13">
        <f t="shared" si="2"/>
        <v>60166821.649999999</v>
      </c>
      <c r="E37" s="13">
        <f t="shared" si="2"/>
        <v>30690991.800000012</v>
      </c>
      <c r="F37" s="13">
        <f t="shared" si="2"/>
        <v>30684260.800000004</v>
      </c>
      <c r="G37" s="13">
        <f t="shared" si="2"/>
        <v>-21766091.199999996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x14ac:dyDescent="0.2">
      <c r="A50" s="11" t="s">
        <v>52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x14ac:dyDescent="0.2">
      <c r="A55" s="11" t="s">
        <v>57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x14ac:dyDescent="0.2">
      <c r="A60" s="9" t="s">
        <v>62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52450352</v>
      </c>
      <c r="C65" s="13">
        <f t="shared" ref="C65:G65" si="3">C37+C60+C62</f>
        <v>7716469.6499999994</v>
      </c>
      <c r="D65" s="13">
        <f t="shared" si="3"/>
        <v>60166821.649999999</v>
      </c>
      <c r="E65" s="13">
        <f t="shared" si="3"/>
        <v>30690991.800000012</v>
      </c>
      <c r="F65" s="13">
        <f t="shared" si="3"/>
        <v>30684260.800000004</v>
      </c>
      <c r="G65" s="13">
        <f t="shared" si="3"/>
        <v>-21766091.199999996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v>0</v>
      </c>
    </row>
    <row r="68" spans="1:7" x14ac:dyDescent="0.2">
      <c r="A68" s="11" t="s">
        <v>67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x14ac:dyDescent="0.2">
      <c r="A69" s="11" t="s">
        <v>68</v>
      </c>
      <c r="B69" s="10"/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">
      <c r="A70" s="17" t="s">
        <v>69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2017-04-27T16:26:33Z</cp:lastPrinted>
  <dcterms:created xsi:type="dcterms:W3CDTF">2017-01-11T17:22:08Z</dcterms:created>
  <dcterms:modified xsi:type="dcterms:W3CDTF">2017-07-20T15:31:48Z</dcterms:modified>
</cp:coreProperties>
</file>